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02.- FEBRERO\"/>
    </mc:Choice>
  </mc:AlternateContent>
  <bookViews>
    <workbookView xWindow="0" yWindow="0" windowWidth="28800" windowHeight="11535"/>
  </bookViews>
  <sheets>
    <sheet name="Ene-24" sheetId="9" r:id="rId1"/>
  </sheets>
  <calcPr calcId="152511"/>
</workbook>
</file>

<file path=xl/calcChain.xml><?xml version="1.0" encoding="utf-8"?>
<calcChain xmlns="http://schemas.openxmlformats.org/spreadsheetml/2006/main">
  <c r="K9" i="9" l="1"/>
  <c r="K10" i="9"/>
  <c r="K11" i="9"/>
  <c r="K12" i="9"/>
  <c r="K13" i="9"/>
  <c r="K14" i="9"/>
  <c r="K15" i="9"/>
  <c r="K16" i="9"/>
  <c r="K17" i="9"/>
  <c r="K18" i="9"/>
  <c r="K19" i="9"/>
  <c r="K20" i="9"/>
  <c r="K8" i="9"/>
  <c r="I8" i="9"/>
  <c r="I20" i="9"/>
  <c r="I9" i="9"/>
  <c r="J9" i="9"/>
  <c r="J15" i="9"/>
  <c r="J16" i="9"/>
  <c r="I16" i="9"/>
  <c r="J19" i="9"/>
  <c r="I19" i="9"/>
  <c r="I15" i="9" s="1"/>
  <c r="J18" i="9" l="1"/>
  <c r="J17" i="9"/>
  <c r="J13" i="9"/>
  <c r="J12" i="9"/>
  <c r="J11" i="9"/>
  <c r="J10" i="9"/>
  <c r="I18" i="9"/>
  <c r="I17" i="9"/>
  <c r="I14" i="9"/>
  <c r="I13" i="9"/>
  <c r="I12" i="9"/>
  <c r="I11" i="9"/>
  <c r="I10" i="9"/>
  <c r="J8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<sst xmlns="http://schemas.openxmlformats.org/spreadsheetml/2006/main" count="24" uniqueCount="23">
  <si>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</si>
  <si>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</si>
  <si>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</si>
  <si>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</si>
  <si>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</si>
  <si>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</si>
  <si>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</si>
  <si>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</si>
  <si>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</si>
  <si>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</si>
  <si>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</si>
  <si>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</si>
  <si>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</si>
  <si>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</si>
  <si>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</si>
  <si>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</si>
  <si>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</si>
  <si>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</si>
  <si>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</si>
  <si>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</si>
  <si>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>PRESUPUESTO ANUAL MODIFICADO Y AVANCE EN SU EJERCICIO AL 29 DE FEBRERO DE 2024</t>
  </si>
  <si>
    <t xml:space="preserve">Inversión financiera </t>
  </si>
  <si>
    <t>Ejercido a Febrero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</si>
</sst>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6" fillId="0" borderId="2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J11" sqref="J11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25" t="s">
        <v>16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3" t="s">
        <v>20</v>
      </c>
      <c r="B3" s="33"/>
      <c r="C3" s="33"/>
      <c r="D3" s="33"/>
      <c r="E3" s="33"/>
      <c r="F3" s="33"/>
      <c r="G3" s="33"/>
      <c r="H3" s="33"/>
      <c r="I3" s="33"/>
      <c r="J3" s="33"/>
      <c r="K3" s="33"/>
    </row>
    <row r="4" spans="1:17" ht="15" x14ac:dyDescent="0.25">
      <c r="A4" s="33" t="s">
        <v>13</v>
      </c>
      <c r="B4" s="33"/>
      <c r="C4" s="33"/>
      <c r="D4" s="33"/>
      <c r="E4" s="33"/>
      <c r="F4" s="33"/>
      <c r="G4" s="33"/>
      <c r="H4" s="33"/>
      <c r="I4" s="33"/>
      <c r="J4" s="33"/>
      <c r="K4" s="33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27" t="s">
        <v>0</v>
      </c>
      <c r="B6" s="28"/>
      <c r="C6" s="28"/>
      <c r="D6" s="28"/>
      <c r="E6" s="28"/>
      <c r="F6" s="28"/>
      <c r="G6" s="28"/>
      <c r="H6" s="7"/>
      <c r="I6" s="26" t="s">
        <v>18</v>
      </c>
      <c r="J6" s="26"/>
      <c r="K6" s="26"/>
      <c r="P6" s="18"/>
      <c r="Q6" s="18"/>
    </row>
    <row r="7" spans="1:17" s="8" customFormat="1" ht="31.5" customHeight="1" thickBot="1" x14ac:dyDescent="0.25">
      <c r="A7" s="29"/>
      <c r="B7" s="29"/>
      <c r="C7" s="29"/>
      <c r="D7" s="29"/>
      <c r="E7" s="29"/>
      <c r="F7" s="29"/>
      <c r="G7" s="29"/>
      <c r="H7" s="7"/>
      <c r="I7" s="35" t="s">
        <v>14</v>
      </c>
      <c r="J7" s="36" t="s">
        <v>22</v>
      </c>
      <c r="K7" s="36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72159005.295560002</v>
      </c>
      <c r="J8" s="10">
        <f>+J9+J15</f>
        <v>7878982.7993999906</v>
      </c>
      <c r="K8" s="11">
        <f>+J8/I8*100</f>
        <v>10.918918251613968</v>
      </c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43016363.628079996</v>
      </c>
      <c r="J9" s="10">
        <f>SUM(J10:J14)</f>
        <v>6579408.7714699907</v>
      </c>
      <c r="K9" s="11">
        <f t="shared" ref="K9:K20" si="0">+J9/I9*100</f>
        <v>15.295130077371578</v>
      </c>
      <c r="M9" s="10"/>
      <c r="N9" s="10"/>
      <c r="O9" s="11"/>
    </row>
    <row r="10" spans="1:17" s="5" customFormat="1" ht="20.25" customHeight="1" x14ac:dyDescent="0.2">
      <c r="D10" s="32">
        <v>1000</v>
      </c>
      <c r="E10" s="32"/>
      <c r="F10" s="5" t="s">
        <v>7</v>
      </c>
      <c r="I10" s="13">
        <f>33578151631/1000</f>
        <v>33578151.630999997</v>
      </c>
      <c r="J10" s="13">
        <f>4609019157.27999/1000</f>
        <v>4609019.1572799906</v>
      </c>
      <c r="K10" s="24">
        <f t="shared" si="0"/>
        <v>13.726244398232017</v>
      </c>
      <c r="M10" s="21"/>
      <c r="N10" s="22"/>
      <c r="O10" s="12"/>
    </row>
    <row r="11" spans="1:17" s="5" customFormat="1" ht="20.25" customHeight="1" x14ac:dyDescent="0.2">
      <c r="D11" s="32">
        <v>2000</v>
      </c>
      <c r="E11" s="32"/>
      <c r="F11" s="5" t="s">
        <v>8</v>
      </c>
      <c r="I11" s="13">
        <f>4326848770.83/1000</f>
        <v>4326848.7708299998</v>
      </c>
      <c r="J11" s="13">
        <f>765646860.08/1000</f>
        <v>765646.86008000001</v>
      </c>
      <c r="K11" s="24">
        <f t="shared" si="0"/>
        <v>17.695253535129435</v>
      </c>
      <c r="M11" s="21"/>
      <c r="N11" s="21"/>
      <c r="O11" s="12"/>
    </row>
    <row r="12" spans="1:17" s="5" customFormat="1" ht="20.25" customHeight="1" x14ac:dyDescent="0.2">
      <c r="D12" s="32">
        <v>3000</v>
      </c>
      <c r="E12" s="32"/>
      <c r="F12" s="5" t="s">
        <v>9</v>
      </c>
      <c r="I12" s="13">
        <f>4818443582.91/1000</f>
        <v>4818443.5829099994</v>
      </c>
      <c r="J12" s="13">
        <f>1170400466.51/1000</f>
        <v>1170400.4665099999</v>
      </c>
      <c r="K12" s="24">
        <f t="shared" si="0"/>
        <v>24.290010796456411</v>
      </c>
      <c r="M12" s="21"/>
      <c r="N12" s="21"/>
      <c r="O12" s="12"/>
    </row>
    <row r="13" spans="1:17" s="5" customFormat="1" ht="27.75" customHeight="1" x14ac:dyDescent="0.2">
      <c r="D13" s="32">
        <v>4000</v>
      </c>
      <c r="E13" s="32"/>
      <c r="F13" s="30" t="s">
        <v>10</v>
      </c>
      <c r="G13" s="31"/>
      <c r="H13" s="4"/>
      <c r="I13" s="13">
        <f>218919643.34/1000</f>
        <v>218919.64334000001</v>
      </c>
      <c r="J13" s="13">
        <f>34342287.6/1000</f>
        <v>34342.287600000003</v>
      </c>
      <c r="K13" s="24">
        <f t="shared" si="0"/>
        <v>15.68716588244374</v>
      </c>
      <c r="M13" s="21"/>
      <c r="N13" s="21"/>
      <c r="O13" s="12"/>
    </row>
    <row r="14" spans="1:17" s="5" customFormat="1" ht="20.25" customHeight="1" x14ac:dyDescent="0.2">
      <c r="D14" s="32">
        <v>7000</v>
      </c>
      <c r="E14" s="32"/>
      <c r="F14" s="30" t="s">
        <v>17</v>
      </c>
      <c r="G14" s="31"/>
      <c r="I14" s="13">
        <f>74000000/1000</f>
        <v>74000</v>
      </c>
      <c r="J14" s="13">
        <v>0</v>
      </c>
      <c r="K14" s="24">
        <f t="shared" si="0"/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29142641.667479999</v>
      </c>
      <c r="J15" s="10">
        <f>+J16+J19</f>
        <v>1299574.0279299999</v>
      </c>
      <c r="K15" s="11">
        <f t="shared" si="0"/>
        <v>4.4593556162761399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4525500.4586800002</v>
      </c>
      <c r="J16" s="13">
        <f>+SUM(J17:J18)</f>
        <v>1299574.0279299999</v>
      </c>
      <c r="K16" s="24">
        <f t="shared" si="0"/>
        <v>28.716691994526062</v>
      </c>
      <c r="M16" s="13"/>
      <c r="N16" s="13"/>
      <c r="O16" s="12"/>
    </row>
    <row r="17" spans="1:15" s="5" customFormat="1" ht="27.75" customHeight="1" x14ac:dyDescent="0.2">
      <c r="E17" s="32">
        <v>5000</v>
      </c>
      <c r="F17" s="32"/>
      <c r="G17" s="4" t="s">
        <v>11</v>
      </c>
      <c r="H17" s="4"/>
      <c r="I17" s="13">
        <f>2536299894/1000</f>
        <v>2536299.8939999999</v>
      </c>
      <c r="J17" s="13">
        <f>437313339.52/1000</f>
        <v>437313.33951999998</v>
      </c>
      <c r="K17" s="24">
        <f t="shared" si="0"/>
        <v>17.242177888921205</v>
      </c>
      <c r="M17" s="21"/>
      <c r="N17" s="21"/>
      <c r="O17" s="12"/>
    </row>
    <row r="18" spans="1:15" s="5" customFormat="1" ht="27.75" customHeight="1" x14ac:dyDescent="0.2">
      <c r="E18" s="32">
        <v>6000</v>
      </c>
      <c r="F18" s="32">
        <v>6000</v>
      </c>
      <c r="G18" s="5" t="s">
        <v>12</v>
      </c>
      <c r="I18" s="13">
        <f>1989200564.68/1000</f>
        <v>1989200.5646800001</v>
      </c>
      <c r="J18" s="13">
        <f>862260688.41/1000</f>
        <v>862260.68840999994</v>
      </c>
      <c r="K18" s="24">
        <f t="shared" si="0"/>
        <v>43.347096502996948</v>
      </c>
      <c r="M18" s="21"/>
      <c r="N18" s="21"/>
      <c r="O18" s="12"/>
    </row>
    <row r="19" spans="1:15" s="5" customFormat="1" ht="20.25" customHeight="1" x14ac:dyDescent="0.2">
      <c r="D19" s="23" t="s">
        <v>21</v>
      </c>
      <c r="I19" s="13">
        <f>+I20</f>
        <v>24617141.208799999</v>
      </c>
      <c r="J19" s="13">
        <f>+J20</f>
        <v>0</v>
      </c>
      <c r="K19" s="24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32">
        <v>7000</v>
      </c>
      <c r="F20" s="32">
        <v>6000</v>
      </c>
      <c r="G20" s="23" t="s">
        <v>17</v>
      </c>
      <c r="I20" s="13">
        <f>24617141208.8/1000</f>
        <v>24617141.208799999</v>
      </c>
      <c r="J20" s="13">
        <v>0</v>
      </c>
      <c r="K20" s="24">
        <f t="shared" si="0"/>
        <v>0</v>
      </c>
      <c r="M20" s="21"/>
      <c r="N20" s="21"/>
      <c r="O20" s="12"/>
    </row>
    <row r="21" spans="1:15" s="8" customFormat="1" ht="9.75" customHeight="1" x14ac:dyDescent="0.2">
      <c r="A21" s="27"/>
      <c r="B21" s="28"/>
      <c r="C21" s="28"/>
      <c r="D21" s="28"/>
      <c r="E21" s="28"/>
      <c r="F21" s="28"/>
      <c r="G21" s="28"/>
      <c r="H21" s="7"/>
      <c r="I21" s="34"/>
      <c r="J21" s="34"/>
      <c r="K21" s="34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D14:E14"/>
    <mergeCell ref="F14:G14"/>
    <mergeCell ref="A21:G21"/>
    <mergeCell ref="I21:K21"/>
    <mergeCell ref="E17:F17"/>
    <mergeCell ref="E20:F20"/>
    <mergeCell ref="E18:F18"/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Digaprop163U</cp:lastModifiedBy>
  <cp:lastPrinted>2024-03-05T17:22:43Z</cp:lastPrinted>
  <dcterms:created xsi:type="dcterms:W3CDTF">2008-09-17T15:03:59Z</dcterms:created>
  <dcterms:modified xsi:type="dcterms:W3CDTF">2024-03-05T17:22:44Z</dcterms:modified>
</cp:coreProperties>
</file>